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3_SPRZEDAŻ\Przetarg 2026\Logistyka\Przetarg\"/>
    </mc:Choice>
  </mc:AlternateContent>
  <bookViews>
    <workbookView xWindow="-28920" yWindow="-120" windowWidth="29040" windowHeight="15720"/>
  </bookViews>
  <sheets>
    <sheet name="Arkusz2" sheetId="2" r:id="rId1"/>
  </sheets>
  <definedNames>
    <definedName name="_xlnm.Print_Area" localSheetId="0">Arkusz2!$A$1:$I$61</definedName>
    <definedName name="_xlnm.Print_Titles" localSheetId="0">Arkusz2!$1:$2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9" i="2" l="1"/>
  <c r="H49" i="2" s="1"/>
  <c r="I49" i="2" s="1"/>
  <c r="G50" i="2"/>
  <c r="H50" i="2" s="1"/>
  <c r="I50" i="2" s="1"/>
  <c r="G51" i="2"/>
  <c r="H51" i="2" s="1"/>
  <c r="I51" i="2" s="1"/>
  <c r="G52" i="2"/>
  <c r="H52" i="2" s="1"/>
  <c r="I52" i="2" s="1"/>
  <c r="G48" i="2"/>
  <c r="H48" i="2" s="1"/>
  <c r="I48" i="2" s="1"/>
  <c r="G26" i="2"/>
  <c r="H26" i="2" s="1"/>
  <c r="I26" i="2" s="1"/>
  <c r="G27" i="2"/>
  <c r="H27" i="2" s="1"/>
  <c r="I27" i="2" s="1"/>
  <c r="G28" i="2"/>
  <c r="H28" i="2" s="1"/>
  <c r="I28" i="2" s="1"/>
  <c r="G29" i="2"/>
  <c r="H29" i="2" s="1"/>
  <c r="I29" i="2" s="1"/>
  <c r="G30" i="2"/>
  <c r="H30" i="2" s="1"/>
  <c r="I30" i="2" s="1"/>
  <c r="G31" i="2"/>
  <c r="H31" i="2" s="1"/>
  <c r="I31" i="2" s="1"/>
  <c r="G32" i="2"/>
  <c r="H32" i="2" s="1"/>
  <c r="I32" i="2" s="1"/>
  <c r="G33" i="2"/>
  <c r="H33" i="2" s="1"/>
  <c r="I33" i="2" s="1"/>
  <c r="G34" i="2"/>
  <c r="H34" i="2" s="1"/>
  <c r="I34" i="2" s="1"/>
  <c r="G35" i="2"/>
  <c r="H35" i="2" s="1"/>
  <c r="I35" i="2" s="1"/>
  <c r="G36" i="2"/>
  <c r="H36" i="2" s="1"/>
  <c r="I36" i="2" s="1"/>
  <c r="G37" i="2"/>
  <c r="H37" i="2" s="1"/>
  <c r="I37" i="2" s="1"/>
  <c r="G38" i="2"/>
  <c r="G39" i="2"/>
  <c r="H39" i="2" s="1"/>
  <c r="I39" i="2" s="1"/>
  <c r="G40" i="2"/>
  <c r="H40" i="2" s="1"/>
  <c r="I40" i="2" s="1"/>
  <c r="G41" i="2"/>
  <c r="H41" i="2" s="1"/>
  <c r="I41" i="2" s="1"/>
  <c r="G42" i="2"/>
  <c r="H42" i="2" s="1"/>
  <c r="I42" i="2" s="1"/>
  <c r="G25" i="2"/>
  <c r="H25" i="2" s="1"/>
  <c r="I25" i="2" s="1"/>
  <c r="G20" i="2"/>
  <c r="H20" i="2" s="1"/>
  <c r="I20" i="2" s="1"/>
  <c r="G21" i="2"/>
  <c r="H21" i="2" s="1"/>
  <c r="I21" i="2" s="1"/>
  <c r="G22" i="2"/>
  <c r="H22" i="2" s="1"/>
  <c r="I22" i="2" s="1"/>
  <c r="G23" i="2"/>
  <c r="H23" i="2" s="1"/>
  <c r="I23" i="2" s="1"/>
  <c r="G19" i="2"/>
  <c r="H19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2" i="2"/>
  <c r="H12" i="2" s="1"/>
  <c r="G10" i="2"/>
  <c r="H10" i="2" s="1"/>
  <c r="H38" i="2"/>
  <c r="I38" i="2" s="1"/>
  <c r="G6" i="2"/>
  <c r="H6" i="2" s="1"/>
  <c r="I6" i="2" s="1"/>
  <c r="G7" i="2"/>
  <c r="H7" i="2" s="1"/>
  <c r="I7" i="2" s="1"/>
  <c r="G8" i="2"/>
  <c r="H8" i="2" s="1"/>
  <c r="I8" i="2" s="1"/>
  <c r="G5" i="2"/>
  <c r="H5" i="2" s="1"/>
  <c r="I5" i="2" s="1"/>
  <c r="I47" i="2" l="1"/>
  <c r="I4" i="2"/>
  <c r="H47" i="2"/>
  <c r="H4" i="2"/>
  <c r="I24" i="2"/>
  <c r="H24" i="2"/>
  <c r="I19" i="2"/>
  <c r="I18" i="2" s="1"/>
  <c r="H18" i="2"/>
  <c r="H11" i="2"/>
  <c r="I12" i="2"/>
  <c r="I11" i="2" s="1"/>
  <c r="H9" i="2"/>
  <c r="I10" i="2"/>
  <c r="I9" i="2" s="1"/>
  <c r="A35" i="2" l="1"/>
  <c r="A39" i="2"/>
  <c r="A40" i="2"/>
  <c r="A41" i="2"/>
  <c r="A42" i="2"/>
  <c r="A43" i="2"/>
  <c r="A44" i="2"/>
  <c r="A45" i="2"/>
  <c r="A23" i="2" l="1"/>
  <c r="A24" i="2"/>
  <c r="A25" i="2"/>
  <c r="A26" i="2"/>
  <c r="A27" i="2"/>
  <c r="A28" i="2"/>
  <c r="A29" i="2"/>
  <c r="A30" i="2"/>
  <c r="A31" i="2"/>
  <c r="A32" i="2"/>
  <c r="A33" i="2"/>
  <c r="A34" i="2"/>
  <c r="A36" i="2"/>
  <c r="A37" i="2"/>
  <c r="A38" i="2"/>
  <c r="G46" i="2" l="1"/>
  <c r="H46" i="2" s="1"/>
  <c r="I46" i="2" s="1"/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46" i="2"/>
  <c r="A47" i="2"/>
  <c r="A5" i="2" l="1"/>
  <c r="G45" i="2" l="1"/>
  <c r="H45" i="2" s="1"/>
  <c r="I45" i="2" s="1"/>
  <c r="G44" i="2"/>
  <c r="H44" i="2" s="1"/>
  <c r="H43" i="2" l="1"/>
  <c r="H54" i="2" s="1"/>
  <c r="I44" i="2"/>
  <c r="I43" i="2" s="1"/>
  <c r="H56" i="2" l="1"/>
  <c r="H60" i="2" s="1"/>
  <c r="H59" i="2"/>
  <c r="H61" i="2" s="1"/>
  <c r="I54" i="2"/>
  <c r="I59" i="2" s="1"/>
  <c r="I56" i="2" l="1"/>
  <c r="I60" i="2" s="1"/>
  <c r="I61" i="2" s="1"/>
</calcChain>
</file>

<file path=xl/comments1.xml><?xml version="1.0" encoding="utf-8"?>
<comments xmlns="http://schemas.openxmlformats.org/spreadsheetml/2006/main">
  <authors>
    <author>Anna Duracz</author>
  </authors>
  <commentList>
    <comment ref="D1" authorId="0" shapeId="0">
      <text>
        <r>
          <rPr>
            <b/>
            <sz val="9"/>
            <color indexed="81"/>
            <rFont val="Tahoma"/>
            <charset val="1"/>
          </rPr>
          <t>Proszę wypełnić kolumnę D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Proszę wypełnić
kolumnę 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<sst xmlns="http://schemas.openxmlformats.org/spreadsheetml/2006/main" count="114" uniqueCount="81">
  <si>
    <t xml:space="preserve">pobranie przy przesyłce kurierskiej  </t>
  </si>
  <si>
    <t>przyjęcie 1 egzemplarza produktu zwracanego</t>
  </si>
  <si>
    <t>ocena 1 egzemplarza produktu zwracanego</t>
  </si>
  <si>
    <t>L.p.</t>
  </si>
  <si>
    <t>Rodzaj usługi</t>
  </si>
  <si>
    <t>RAZEM:</t>
  </si>
  <si>
    <t>Cena jednostkowa netto (zł)</t>
  </si>
  <si>
    <t>VAT (%)</t>
  </si>
  <si>
    <t>Sprawdzenie ilościowe i jakościowe dostawy</t>
  </si>
  <si>
    <t>Wystawienie dokumentu przyjęcia dostawy</t>
  </si>
  <si>
    <t>egz.</t>
  </si>
  <si>
    <t>paleta</t>
  </si>
  <si>
    <t>paczka</t>
  </si>
  <si>
    <t>egzemplarzodoba</t>
  </si>
  <si>
    <t>Kompletacja 1 egzemplarza w dostawie</t>
  </si>
  <si>
    <t>wystawienie dokumentu przyjęcia zwrotu</t>
  </si>
  <si>
    <t>Przyjęcie luźnych paczek z nr EAN, z jednorodnym towarem</t>
  </si>
  <si>
    <t>Przyjęcie palety do magazynu z jednorodnym towarem (średnio 300 egz. na palecie)</t>
  </si>
  <si>
    <t>Kompletacja od 11 egz do 50 egz w dostawie</t>
  </si>
  <si>
    <t>Kompletacja od 51 egz do 100 egz w dostawie</t>
  </si>
  <si>
    <t>Kompletacja od 100 egz. do 299 w dostawie</t>
  </si>
  <si>
    <t>Kompletacja powyżej 299 w dostawie</t>
  </si>
  <si>
    <t>szt.</t>
  </si>
  <si>
    <t>opakowanie o wymiarach wewnętrznych od 240/170/21 mm  do 240/320/60 mm</t>
  </si>
  <si>
    <t>opakowanie o wymiarach wewnętrznych od 240/170/61 mm do 240/170/160 mm</t>
  </si>
  <si>
    <t>opakowanie o wymiarach wewnętrznych od 241/171/161 mm do 350/260/260 mm</t>
  </si>
  <si>
    <t>opakowanie o wymiarach wewnętrznych powyżej 351/260/261</t>
  </si>
  <si>
    <t>Operator pocztowy wpisany do Rejestru UKE, przesyłka rejestrowana do 1 kg</t>
  </si>
  <si>
    <t>Operator pocztowy wpisany do Rejestru UKE, przesyłka rejestrowana powyżej 1 kg do 2 kg</t>
  </si>
  <si>
    <t>Operator pocztowy wpisany do Rejestru UKE, przesyłka rejestrowana powyżej 5 kg do 10 kg</t>
  </si>
  <si>
    <t>Przesyłka kurierska od 0,5 kg do 3 kg</t>
  </si>
  <si>
    <t>Przesyłka kurierska powyżej 3 kg do 10 kg</t>
  </si>
  <si>
    <t>Przesyłka kurierska powyżej 10 kg do 25 kg</t>
  </si>
  <si>
    <t>Kompletacja od 2 do 10 egz. w dostawie</t>
  </si>
  <si>
    <t>transport palety powyżej 200 kg do 300 kg</t>
  </si>
  <si>
    <t>transport palety powyżej 300 kg do 400 kg</t>
  </si>
  <si>
    <t>transport palety powyżej 400 kg do 500 kg</t>
  </si>
  <si>
    <t>Przesyłka do automatycznej skrytki pocztowej, wymiary do 80 x 380 x 640 mm</t>
  </si>
  <si>
    <t>Przesyłka kurierska powyżej 25 kg do 30 kg</t>
  </si>
  <si>
    <t>transport palety powyżej 180 kg do 200 kg</t>
  </si>
  <si>
    <t>Koszt pobrania przesyłki do automatycznej skrytki pocztowej</t>
  </si>
  <si>
    <t>Koszt pobrania operatora pocztowego wpisanego do rejestru UKE</t>
  </si>
  <si>
    <t>naklejanie kodów kreskowych na czwartą stronę okładki</t>
  </si>
  <si>
    <t>wkładanie erraty</t>
  </si>
  <si>
    <t>przekazanie publikacji na makulturę</t>
  </si>
  <si>
    <t>foliowanie publikacji</t>
  </si>
  <si>
    <t>naklejanie informacji na stronie redakcyjnej</t>
  </si>
  <si>
    <t>jedn.</t>
  </si>
  <si>
    <t>opakowanie o wymiarach wewnętrznych do 240/170/20</t>
  </si>
  <si>
    <t>DOSTAWY - SUMA</t>
  </si>
  <si>
    <t>SKŁADOWANIE - SUMA</t>
  </si>
  <si>
    <t>REALIZACJA ZAMÓWIEŃ - SUMA</t>
  </si>
  <si>
    <t>OPAKOWANIA - SUMA</t>
  </si>
  <si>
    <t>WYSYŁKA - SUMA</t>
  </si>
  <si>
    <t>ZWROTY - SUMA</t>
  </si>
  <si>
    <t>Netto</t>
  </si>
  <si>
    <t>Składowanie egzemplarza  w ciągu doby (56 000 egz. x 365 dni) w jednym z trzech magazynów logicznych.</t>
  </si>
  <si>
    <t>Przesyłka do automatycznej skrytki pocztowej, wymiary do 190 x 380 x 640 mm, minimalna wysokość: 81 mm</t>
  </si>
  <si>
    <t>Przesyłka do automatycznej skrytki pocztowej, wymiary do 410 x 380 x 640 mm, minimalna wysokość: 191 mm</t>
  </si>
  <si>
    <t>TABELA 1</t>
  </si>
  <si>
    <t>TABELA 2</t>
  </si>
  <si>
    <t>Operator pocztowy wpisany do Rejestru UKE, przesyłka rejestrowana powyżej 2 kg do 5 kg</t>
  </si>
  <si>
    <t>Wartość netto 
w ciągu 24 miesięcy</t>
  </si>
  <si>
    <t>Wartość brutto 
w ciągu 24 miesięcy</t>
  </si>
  <si>
    <t>Zakres podstawowy w ciągu 24 miesięcy:</t>
  </si>
  <si>
    <t>Zakres opcjonalny w ciągu 24 miesięcy:</t>
  </si>
  <si>
    <t>Liczba w ciągu 12 miesięcy</t>
  </si>
  <si>
    <t>Liczba w ciągu 24 miesięcy</t>
  </si>
  <si>
    <t>USŁUGI DODATKOWE - SUMA</t>
  </si>
  <si>
    <t>Usługi opcjonalne</t>
  </si>
  <si>
    <t>Łączna wartość zamówenia w ciągu 48 miesięcy:</t>
  </si>
  <si>
    <t>Brutto</t>
  </si>
  <si>
    <t>A</t>
  </si>
  <si>
    <t>B</t>
  </si>
  <si>
    <t>C</t>
  </si>
  <si>
    <t>D</t>
  </si>
  <si>
    <t>E</t>
  </si>
  <si>
    <t>F</t>
  </si>
  <si>
    <t>G</t>
  </si>
  <si>
    <t>H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</si>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</sst>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####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Continuous" vertical="center" wrapText="1"/>
    </xf>
    <xf numFmtId="4" fontId="6" fillId="2" borderId="0" xfId="0" applyNumberFormat="1" applyFont="1" applyFill="1" applyBorder="1" applyAlignment="1">
      <alignment horizontal="centerContinuous" vertical="center" wrapText="1"/>
    </xf>
    <xf numFmtId="9" fontId="6" fillId="2" borderId="0" xfId="0" applyNumberFormat="1" applyFont="1" applyFill="1" applyBorder="1" applyAlignment="1">
      <alignment horizontal="centerContinuous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Continuous" vertical="center" wrapText="1"/>
    </xf>
    <xf numFmtId="9" fontId="6" fillId="0" borderId="0" xfId="0" applyNumberFormat="1" applyFont="1" applyFill="1" applyBorder="1" applyAlignment="1">
      <alignment horizontal="centerContinuous" vertical="center" wrapText="1"/>
    </xf>
    <xf numFmtId="3" fontId="6" fillId="0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5" fontId="6" fillId="0" borderId="0" xfId="0" applyNumberFormat="1" applyFont="1" applyBorder="1" applyAlignment="1">
      <alignment vertical="center" wrapText="1"/>
    </xf>
    <xf numFmtId="9" fontId="6" fillId="0" borderId="0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horizontal="centerContinuous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Continuous" vertical="center"/>
    </xf>
    <xf numFmtId="165" fontId="6" fillId="2" borderId="0" xfId="0" applyNumberFormat="1" applyFont="1" applyFill="1" applyBorder="1" applyAlignment="1">
      <alignment vertical="center" wrapText="1"/>
    </xf>
    <xf numFmtId="9" fontId="6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vertical="center" wrapText="1"/>
    </xf>
    <xf numFmtId="9" fontId="6" fillId="0" borderId="0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right" vertical="center" wrapText="1"/>
    </xf>
    <xf numFmtId="9" fontId="6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165" fontId="5" fillId="3" borderId="0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5" fontId="5" fillId="3" borderId="7" xfId="0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4" fontId="4" fillId="0" borderId="2" xfId="1" applyNumberFormat="1" applyFont="1" applyBorder="1" applyAlignment="1">
      <alignment horizontal="center" vertical="center" wrapText="1"/>
    </xf>
    <xf numFmtId="44" fontId="4" fillId="0" borderId="3" xfId="1" applyNumberFormat="1" applyFont="1" applyBorder="1" applyAlignment="1">
      <alignment horizontal="center" vertical="center" wrapText="1"/>
    </xf>
    <xf numFmtId="44" fontId="4" fillId="0" borderId="0" xfId="1" applyNumberFormat="1" applyFont="1" applyBorder="1" applyAlignment="1">
      <alignment vertical="center"/>
    </xf>
    <xf numFmtId="44" fontId="4" fillId="0" borderId="0" xfId="1" applyNumberFormat="1" applyFont="1" applyFill="1" applyBorder="1" applyAlignment="1">
      <alignment vertical="center"/>
    </xf>
    <xf numFmtId="44" fontId="4" fillId="2" borderId="0" xfId="0" applyNumberFormat="1" applyFont="1" applyFill="1" applyBorder="1" applyAlignment="1">
      <alignment horizontal="centerContinuous" vertical="center" wrapText="1"/>
    </xf>
    <xf numFmtId="44" fontId="4" fillId="2" borderId="5" xfId="0" applyNumberFormat="1" applyFont="1" applyFill="1" applyBorder="1" applyAlignment="1">
      <alignment horizontal="centerContinuous" vertical="center" wrapText="1"/>
    </xf>
    <xf numFmtId="44" fontId="6" fillId="2" borderId="0" xfId="0" applyNumberFormat="1" applyFont="1" applyFill="1" applyBorder="1" applyAlignment="1">
      <alignment vertical="center" wrapText="1"/>
    </xf>
    <xf numFmtId="44" fontId="6" fillId="2" borderId="0" xfId="0" applyNumberFormat="1" applyFont="1" applyFill="1" applyBorder="1" applyAlignment="1">
      <alignment horizontal="center" vertical="center" wrapText="1"/>
    </xf>
    <xf numFmtId="44" fontId="6" fillId="2" borderId="5" xfId="0" applyNumberFormat="1" applyFont="1" applyFill="1" applyBorder="1" applyAlignment="1">
      <alignment horizontal="center" vertical="center" wrapText="1"/>
    </xf>
    <xf numFmtId="44" fontId="4" fillId="0" borderId="0" xfId="1" applyFont="1" applyBorder="1" applyAlignment="1">
      <alignment vertical="center" wrapText="1"/>
    </xf>
    <xf numFmtId="44" fontId="4" fillId="0" borderId="5" xfId="1" applyNumberFormat="1" applyFont="1" applyBorder="1" applyAlignment="1">
      <alignment vertical="center"/>
    </xf>
    <xf numFmtId="44" fontId="6" fillId="2" borderId="5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4" fontId="4" fillId="0" borderId="2" xfId="1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4" fontId="4" fillId="0" borderId="3" xfId="1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164" fontId="7" fillId="3" borderId="7" xfId="0" applyNumberFormat="1" applyFont="1" applyFill="1" applyBorder="1" applyAlignment="1">
      <alignment vertical="center" wrapText="1"/>
    </xf>
    <xf numFmtId="44" fontId="7" fillId="3" borderId="7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4" fontId="4" fillId="0" borderId="2" xfId="1" applyNumberFormat="1" applyFont="1" applyBorder="1" applyAlignment="1">
      <alignment vertical="center"/>
    </xf>
    <xf numFmtId="44" fontId="7" fillId="3" borderId="0" xfId="0" applyNumberFormat="1" applyFont="1" applyFill="1" applyBorder="1" applyAlignment="1">
      <alignment vertical="center" wrapText="1"/>
    </xf>
    <xf numFmtId="44" fontId="7" fillId="3" borderId="5" xfId="0" applyNumberFormat="1" applyFont="1" applyFill="1" applyBorder="1" applyAlignment="1">
      <alignment vertical="center" wrapText="1"/>
    </xf>
    <xf numFmtId="9" fontId="7" fillId="2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 wrapText="1"/>
    </xf>
    <xf numFmtId="44" fontId="7" fillId="0" borderId="0" xfId="0" applyNumberFormat="1" applyFont="1" applyFill="1" applyBorder="1" applyAlignment="1">
      <alignment vertical="center" wrapText="1"/>
    </xf>
    <xf numFmtId="44" fontId="7" fillId="0" borderId="5" xfId="0" applyNumberFormat="1" applyFont="1" applyFill="1" applyBorder="1" applyAlignment="1">
      <alignment vertical="center" wrapText="1"/>
    </xf>
    <xf numFmtId="44" fontId="10" fillId="0" borderId="0" xfId="1" applyNumberFormat="1" applyFont="1" applyFill="1" applyBorder="1" applyAlignment="1">
      <alignment vertical="center"/>
    </xf>
    <xf numFmtId="44" fontId="10" fillId="0" borderId="5" xfId="1" applyFont="1" applyBorder="1" applyAlignment="1">
      <alignment vertical="center" wrapText="1"/>
    </xf>
    <xf numFmtId="44" fontId="10" fillId="0" borderId="5" xfId="0" applyNumberFormat="1" applyFont="1" applyBorder="1" applyAlignment="1">
      <alignment vertical="center" wrapText="1"/>
    </xf>
    <xf numFmtId="44" fontId="10" fillId="0" borderId="7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8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M7" sqref="M7"/>
    </sheetView>
  </sheetViews>
  <sheetFormatPr defaultColWidth="8.88671875" defaultRowHeight="13.8" x14ac:dyDescent="0.3"/>
  <cols>
    <col min="1" max="1" width="3.33203125" style="6" customWidth="1"/>
    <col min="2" max="2" width="48.109375" style="6" customWidth="1"/>
    <col min="3" max="3" width="8.109375" style="6" customWidth="1"/>
    <col min="4" max="4" width="10.44140625" style="6" customWidth="1"/>
    <col min="5" max="5" width="4.77734375" style="6" customWidth="1"/>
    <col min="6" max="6" width="10.21875" style="6" customWidth="1"/>
    <col min="7" max="7" width="10" style="6" customWidth="1"/>
    <col min="8" max="8" width="13.6640625" style="46" customWidth="1"/>
    <col min="9" max="9" width="15.109375" style="46" customWidth="1"/>
    <col min="10" max="13" width="8.88671875" style="5"/>
    <col min="14" max="16384" width="8.88671875" style="6"/>
  </cols>
  <sheetData>
    <row r="1" spans="1:13" ht="42" thickBot="1" x14ac:dyDescent="0.35">
      <c r="A1" s="1" t="s">
        <v>3</v>
      </c>
      <c r="B1" s="2" t="s">
        <v>4</v>
      </c>
      <c r="C1" s="3" t="s">
        <v>47</v>
      </c>
      <c r="D1" s="2" t="s">
        <v>6</v>
      </c>
      <c r="E1" s="2" t="s">
        <v>7</v>
      </c>
      <c r="F1" s="4" t="s">
        <v>66</v>
      </c>
      <c r="G1" s="2" t="s">
        <v>67</v>
      </c>
      <c r="H1" s="44" t="s">
        <v>62</v>
      </c>
      <c r="I1" s="45" t="s">
        <v>63</v>
      </c>
    </row>
    <row r="2" spans="1:13" s="81" customFormat="1" ht="14.4" thickBot="1" x14ac:dyDescent="0.35">
      <c r="A2" s="1" t="s">
        <v>72</v>
      </c>
      <c r="B2" s="2" t="s">
        <v>73</v>
      </c>
      <c r="C2" s="2" t="s">
        <v>74</v>
      </c>
      <c r="D2" s="2" t="s">
        <v>75</v>
      </c>
      <c r="E2" s="2" t="s">
        <v>76</v>
      </c>
      <c r="F2" s="4" t="s">
        <v>77</v>
      </c>
      <c r="G2" s="2" t="s">
        <v>78</v>
      </c>
      <c r="H2" s="44" t="s">
        <v>79</v>
      </c>
      <c r="I2" s="45" t="s">
        <v>80</v>
      </c>
      <c r="J2" s="80"/>
      <c r="K2" s="80"/>
      <c r="L2" s="80"/>
      <c r="M2" s="80"/>
    </row>
    <row r="3" spans="1:13" x14ac:dyDescent="0.3">
      <c r="A3" s="1"/>
      <c r="B3" s="67" t="s">
        <v>59</v>
      </c>
      <c r="C3" s="3"/>
      <c r="D3" s="2"/>
      <c r="E3" s="2"/>
      <c r="F3" s="4"/>
      <c r="G3" s="2"/>
      <c r="H3" s="68"/>
      <c r="I3" s="62"/>
    </row>
    <row r="4" spans="1:13" x14ac:dyDescent="0.3">
      <c r="A4" s="8"/>
      <c r="B4" s="9"/>
      <c r="C4" s="10"/>
      <c r="D4" s="11"/>
      <c r="E4" s="12"/>
      <c r="F4" s="13" t="s">
        <v>49</v>
      </c>
      <c r="G4" s="10"/>
      <c r="H4" s="48">
        <f t="shared" ref="H4:I4" si="0">SUM(H5:H8)</f>
        <v>0</v>
      </c>
      <c r="I4" s="49">
        <f t="shared" si="0"/>
        <v>0</v>
      </c>
    </row>
    <row r="5" spans="1:13" x14ac:dyDescent="0.3">
      <c r="A5" s="7">
        <f>IF(B5="","",SUBTOTAL(3,B$5:B5))</f>
        <v>1</v>
      </c>
      <c r="B5" s="14" t="s">
        <v>8</v>
      </c>
      <c r="C5" s="14" t="s">
        <v>10</v>
      </c>
      <c r="D5" s="15"/>
      <c r="E5" s="16"/>
      <c r="F5" s="17">
        <v>28000</v>
      </c>
      <c r="G5" s="17">
        <f>F5*2</f>
        <v>56000</v>
      </c>
      <c r="H5" s="46">
        <f>D5*G5</f>
        <v>0</v>
      </c>
      <c r="I5" s="54">
        <f>ROUND(H5+H5*E5,2)</f>
        <v>0</v>
      </c>
    </row>
    <row r="6" spans="1:13" x14ac:dyDescent="0.3">
      <c r="A6" s="7">
        <f>IF(B6="","",SUBTOTAL(3,B$5:B6))</f>
        <v>2</v>
      </c>
      <c r="B6" s="18" t="s">
        <v>9</v>
      </c>
      <c r="C6" s="18" t="s">
        <v>10</v>
      </c>
      <c r="D6" s="19"/>
      <c r="E6" s="20"/>
      <c r="F6" s="17">
        <v>250</v>
      </c>
      <c r="G6" s="17">
        <f>F6*2</f>
        <v>500</v>
      </c>
      <c r="H6" s="46">
        <f>D6*G6</f>
        <v>0</v>
      </c>
      <c r="I6" s="54">
        <f>ROUND(H6+H6*E6,2)</f>
        <v>0</v>
      </c>
    </row>
    <row r="7" spans="1:13" ht="27.6" x14ac:dyDescent="0.3">
      <c r="A7" s="7">
        <f>IF(B7="","",SUBTOTAL(3,B$5:B7))</f>
        <v>3</v>
      </c>
      <c r="B7" s="18" t="s">
        <v>17</v>
      </c>
      <c r="C7" s="18" t="s">
        <v>11</v>
      </c>
      <c r="D7" s="19"/>
      <c r="E7" s="20"/>
      <c r="F7" s="17">
        <v>25</v>
      </c>
      <c r="G7" s="17">
        <f>F7*2</f>
        <v>50</v>
      </c>
      <c r="H7" s="46">
        <f>D7*G7</f>
        <v>0</v>
      </c>
      <c r="I7" s="54">
        <f>ROUND(H7+H7*E7,2)</f>
        <v>0</v>
      </c>
    </row>
    <row r="8" spans="1:13" x14ac:dyDescent="0.3">
      <c r="A8" s="7">
        <f>IF(B8="","",SUBTOTAL(3,B$5:B8))</f>
        <v>4</v>
      </c>
      <c r="B8" s="18" t="s">
        <v>16</v>
      </c>
      <c r="C8" s="18" t="s">
        <v>12</v>
      </c>
      <c r="D8" s="19"/>
      <c r="E8" s="20"/>
      <c r="F8" s="17">
        <v>600</v>
      </c>
      <c r="G8" s="17">
        <f>F8*2</f>
        <v>1200</v>
      </c>
      <c r="H8" s="46">
        <f>D8*G8</f>
        <v>0</v>
      </c>
      <c r="I8" s="54">
        <f>ROUND(H8+H8*E8,2)</f>
        <v>0</v>
      </c>
    </row>
    <row r="9" spans="1:13" x14ac:dyDescent="0.3">
      <c r="A9" s="7" t="str">
        <f>IF(B9="","",SUBTOTAL(3,B$5:B9))</f>
        <v/>
      </c>
      <c r="B9" s="9"/>
      <c r="C9" s="10"/>
      <c r="D9" s="22"/>
      <c r="E9" s="12"/>
      <c r="F9" s="13" t="s">
        <v>50</v>
      </c>
      <c r="G9" s="10"/>
      <c r="H9" s="50">
        <f t="shared" ref="H9:I9" si="1">H10</f>
        <v>0</v>
      </c>
      <c r="I9" s="55">
        <f t="shared" si="1"/>
        <v>0</v>
      </c>
    </row>
    <row r="10" spans="1:13" ht="41.4" x14ac:dyDescent="0.3">
      <c r="A10" s="7">
        <f>IF(B10="","",SUBTOTAL(3,B$5:B10))</f>
        <v>5</v>
      </c>
      <c r="B10" s="18" t="s">
        <v>56</v>
      </c>
      <c r="C10" s="18" t="s">
        <v>13</v>
      </c>
      <c r="D10" s="19"/>
      <c r="E10" s="20"/>
      <c r="F10" s="23">
        <v>20440000</v>
      </c>
      <c r="G10" s="17">
        <f>F10*2</f>
        <v>40880000</v>
      </c>
      <c r="H10" s="46">
        <f>D10*G10</f>
        <v>0</v>
      </c>
      <c r="I10" s="54">
        <f>ROUND(H10+H10*E10,2)</f>
        <v>0</v>
      </c>
    </row>
    <row r="11" spans="1:13" x14ac:dyDescent="0.3">
      <c r="A11" s="7" t="str">
        <f>IF(B11="","",SUBTOTAL(3,B$5:B11))</f>
        <v/>
      </c>
      <c r="B11" s="9"/>
      <c r="C11" s="10"/>
      <c r="D11" s="22"/>
      <c r="E11" s="12"/>
      <c r="F11" s="13" t="s">
        <v>51</v>
      </c>
      <c r="G11" s="10"/>
      <c r="H11" s="50">
        <f t="shared" ref="H11:I11" si="2">SUM(H12:H17)</f>
        <v>0</v>
      </c>
      <c r="I11" s="55">
        <f t="shared" si="2"/>
        <v>0</v>
      </c>
    </row>
    <row r="12" spans="1:13" x14ac:dyDescent="0.3">
      <c r="A12" s="7">
        <f>IF(B12="","",SUBTOTAL(3,B$5:B12))</f>
        <v>6</v>
      </c>
      <c r="B12" s="18" t="s">
        <v>14</v>
      </c>
      <c r="C12" s="18" t="s">
        <v>12</v>
      </c>
      <c r="D12" s="19"/>
      <c r="E12" s="20"/>
      <c r="F12" s="17">
        <v>350</v>
      </c>
      <c r="G12" s="17">
        <f t="shared" ref="G12:G17" si="3">F12*2</f>
        <v>700</v>
      </c>
      <c r="H12" s="46">
        <f t="shared" ref="H12:H17" si="4">D12*G12</f>
        <v>0</v>
      </c>
      <c r="I12" s="54">
        <f t="shared" ref="I12:I17" si="5">ROUND(H12+H12*E12,2)</f>
        <v>0</v>
      </c>
    </row>
    <row r="13" spans="1:13" x14ac:dyDescent="0.3">
      <c r="A13" s="7">
        <f>IF(B13="","",SUBTOTAL(3,B$5:B13))</f>
        <v>7</v>
      </c>
      <c r="B13" s="18" t="s">
        <v>33</v>
      </c>
      <c r="C13" s="18" t="s">
        <v>12</v>
      </c>
      <c r="D13" s="19"/>
      <c r="E13" s="20"/>
      <c r="F13" s="17">
        <v>280</v>
      </c>
      <c r="G13" s="17">
        <f t="shared" si="3"/>
        <v>560</v>
      </c>
      <c r="H13" s="46">
        <f t="shared" si="4"/>
        <v>0</v>
      </c>
      <c r="I13" s="54">
        <f t="shared" si="5"/>
        <v>0</v>
      </c>
    </row>
    <row r="14" spans="1:13" x14ac:dyDescent="0.3">
      <c r="A14" s="7">
        <f>IF(B14="","",SUBTOTAL(3,B$5:B14))</f>
        <v>8</v>
      </c>
      <c r="B14" s="18" t="s">
        <v>18</v>
      </c>
      <c r="C14" s="18" t="s">
        <v>12</v>
      </c>
      <c r="D14" s="19"/>
      <c r="E14" s="20"/>
      <c r="F14" s="17">
        <v>250</v>
      </c>
      <c r="G14" s="17">
        <f t="shared" si="3"/>
        <v>500</v>
      </c>
      <c r="H14" s="46">
        <f t="shared" si="4"/>
        <v>0</v>
      </c>
      <c r="I14" s="54">
        <f t="shared" si="5"/>
        <v>0</v>
      </c>
    </row>
    <row r="15" spans="1:13" x14ac:dyDescent="0.3">
      <c r="A15" s="7">
        <f>IF(B15="","",SUBTOTAL(3,B$5:B15))</f>
        <v>9</v>
      </c>
      <c r="B15" s="18" t="s">
        <v>19</v>
      </c>
      <c r="C15" s="18" t="s">
        <v>12</v>
      </c>
      <c r="D15" s="19"/>
      <c r="E15" s="20"/>
      <c r="F15" s="17">
        <v>50</v>
      </c>
      <c r="G15" s="17">
        <f t="shared" si="3"/>
        <v>100</v>
      </c>
      <c r="H15" s="46">
        <f t="shared" si="4"/>
        <v>0</v>
      </c>
      <c r="I15" s="54">
        <f t="shared" si="5"/>
        <v>0</v>
      </c>
    </row>
    <row r="16" spans="1:13" x14ac:dyDescent="0.3">
      <c r="A16" s="7">
        <f>IF(B16="","",SUBTOTAL(3,B$5:B16))</f>
        <v>10</v>
      </c>
      <c r="B16" s="18" t="s">
        <v>20</v>
      </c>
      <c r="C16" s="18" t="s">
        <v>12</v>
      </c>
      <c r="D16" s="19"/>
      <c r="E16" s="20"/>
      <c r="F16" s="17">
        <v>65</v>
      </c>
      <c r="G16" s="17">
        <f t="shared" si="3"/>
        <v>130</v>
      </c>
      <c r="H16" s="46">
        <f t="shared" si="4"/>
        <v>0</v>
      </c>
      <c r="I16" s="54">
        <f t="shared" si="5"/>
        <v>0</v>
      </c>
    </row>
    <row r="17" spans="1:13" x14ac:dyDescent="0.3">
      <c r="A17" s="7">
        <f>IF(B17="","",SUBTOTAL(3,B$5:B17))</f>
        <v>11</v>
      </c>
      <c r="B17" s="18" t="s">
        <v>21</v>
      </c>
      <c r="C17" s="18" t="s">
        <v>11</v>
      </c>
      <c r="D17" s="19"/>
      <c r="E17" s="20"/>
      <c r="F17" s="17">
        <v>45</v>
      </c>
      <c r="G17" s="17">
        <f t="shared" si="3"/>
        <v>90</v>
      </c>
      <c r="H17" s="46">
        <f t="shared" si="4"/>
        <v>0</v>
      </c>
      <c r="I17" s="54">
        <f t="shared" si="5"/>
        <v>0</v>
      </c>
    </row>
    <row r="18" spans="1:13" s="14" customFormat="1" x14ac:dyDescent="0.3">
      <c r="A18" s="7" t="str">
        <f>IF(B18="","",SUBTOTAL(3,B$5:B18))</f>
        <v/>
      </c>
      <c r="B18" s="24"/>
      <c r="C18" s="25"/>
      <c r="D18" s="26"/>
      <c r="E18" s="27"/>
      <c r="F18" s="28" t="s">
        <v>52</v>
      </c>
      <c r="G18" s="29"/>
      <c r="H18" s="50">
        <f t="shared" ref="H18:I18" si="6">SUM(H19:H23)</f>
        <v>0</v>
      </c>
      <c r="I18" s="55">
        <f t="shared" si="6"/>
        <v>0</v>
      </c>
      <c r="J18" s="21"/>
      <c r="K18" s="21"/>
      <c r="L18" s="21"/>
      <c r="M18" s="21"/>
    </row>
    <row r="19" spans="1:13" s="14" customFormat="1" x14ac:dyDescent="0.3">
      <c r="A19" s="7">
        <f>IF(B19="","",SUBTOTAL(3,B$5:B19))</f>
        <v>12</v>
      </c>
      <c r="B19" s="43" t="s">
        <v>48</v>
      </c>
      <c r="C19" s="30" t="s">
        <v>22</v>
      </c>
      <c r="D19" s="31"/>
      <c r="E19" s="32"/>
      <c r="F19" s="17">
        <v>1400</v>
      </c>
      <c r="G19" s="17">
        <f>F19*2</f>
        <v>2800</v>
      </c>
      <c r="H19" s="46">
        <f>D19*G19</f>
        <v>0</v>
      </c>
      <c r="I19" s="54">
        <f>ROUND(H19+H19*E19,2)</f>
        <v>0</v>
      </c>
      <c r="J19" s="21"/>
      <c r="K19" s="21"/>
      <c r="L19" s="21"/>
      <c r="M19" s="21"/>
    </row>
    <row r="20" spans="1:13" s="14" customFormat="1" ht="27.6" x14ac:dyDescent="0.3">
      <c r="A20" s="7">
        <f>IF(B20="","",SUBTOTAL(3,B$5:B20))</f>
        <v>13</v>
      </c>
      <c r="B20" s="43" t="s">
        <v>23</v>
      </c>
      <c r="C20" s="30" t="s">
        <v>22</v>
      </c>
      <c r="D20" s="31"/>
      <c r="E20" s="32"/>
      <c r="F20" s="17">
        <v>160</v>
      </c>
      <c r="G20" s="17">
        <f>F20*2</f>
        <v>320</v>
      </c>
      <c r="H20" s="46">
        <f>D20*G20</f>
        <v>0</v>
      </c>
      <c r="I20" s="54">
        <f>ROUND(H20+H20*E20,2)</f>
        <v>0</v>
      </c>
      <c r="J20" s="21"/>
      <c r="K20" s="21"/>
      <c r="L20" s="21"/>
      <c r="M20" s="21"/>
    </row>
    <row r="21" spans="1:13" s="14" customFormat="1" ht="27.6" x14ac:dyDescent="0.3">
      <c r="A21" s="7">
        <f>IF(B21="","",SUBTOTAL(3,B$5:B21))</f>
        <v>14</v>
      </c>
      <c r="B21" s="43" t="s">
        <v>24</v>
      </c>
      <c r="C21" s="30" t="s">
        <v>22</v>
      </c>
      <c r="D21" s="31"/>
      <c r="E21" s="32"/>
      <c r="F21" s="17">
        <v>100</v>
      </c>
      <c r="G21" s="17">
        <f>F21*2</f>
        <v>200</v>
      </c>
      <c r="H21" s="46">
        <f>D21*G21</f>
        <v>0</v>
      </c>
      <c r="I21" s="54">
        <f>ROUND(H21+H21*E21,2)</f>
        <v>0</v>
      </c>
      <c r="J21" s="21"/>
      <c r="K21" s="21"/>
      <c r="L21" s="21"/>
      <c r="M21" s="21"/>
    </row>
    <row r="22" spans="1:13" s="14" customFormat="1" ht="27.6" x14ac:dyDescent="0.3">
      <c r="A22" s="7">
        <f>IF(B22="","",SUBTOTAL(3,B$5:B22))</f>
        <v>15</v>
      </c>
      <c r="B22" s="43" t="s">
        <v>25</v>
      </c>
      <c r="C22" s="30" t="s">
        <v>22</v>
      </c>
      <c r="D22" s="31"/>
      <c r="E22" s="32"/>
      <c r="F22" s="17">
        <v>280</v>
      </c>
      <c r="G22" s="17">
        <f>F22*2</f>
        <v>560</v>
      </c>
      <c r="H22" s="46">
        <f>D22*G22</f>
        <v>0</v>
      </c>
      <c r="I22" s="54">
        <f>ROUND(H22+H22*E22,2)</f>
        <v>0</v>
      </c>
      <c r="J22" s="21"/>
      <c r="K22" s="21"/>
      <c r="L22" s="21"/>
      <c r="M22" s="21"/>
    </row>
    <row r="23" spans="1:13" s="14" customFormat="1" ht="27.6" x14ac:dyDescent="0.3">
      <c r="A23" s="7">
        <f>IF(B23="","",SUBTOTAL(3,B$5:B23))</f>
        <v>16</v>
      </c>
      <c r="B23" s="43" t="s">
        <v>26</v>
      </c>
      <c r="C23" s="30" t="s">
        <v>22</v>
      </c>
      <c r="D23" s="31"/>
      <c r="E23" s="32"/>
      <c r="F23" s="17">
        <v>500</v>
      </c>
      <c r="G23" s="17">
        <f>F23*2</f>
        <v>1000</v>
      </c>
      <c r="H23" s="46">
        <f>D23*G23</f>
        <v>0</v>
      </c>
      <c r="I23" s="54">
        <f>ROUND(H23+H23*E23,2)</f>
        <v>0</v>
      </c>
      <c r="J23" s="21"/>
      <c r="K23" s="21"/>
      <c r="L23" s="21"/>
      <c r="M23" s="21"/>
    </row>
    <row r="24" spans="1:13" x14ac:dyDescent="0.3">
      <c r="A24" s="7" t="str">
        <f>IF(B24="","",SUBTOTAL(3,B$5:B24))</f>
        <v/>
      </c>
      <c r="B24" s="9"/>
      <c r="C24" s="25"/>
      <c r="D24" s="22"/>
      <c r="E24" s="12"/>
      <c r="F24" s="13" t="s">
        <v>53</v>
      </c>
      <c r="G24" s="33"/>
      <c r="H24" s="50">
        <f t="shared" ref="H24:I24" si="7">SUM(H25:H42)</f>
        <v>0</v>
      </c>
      <c r="I24" s="55">
        <f t="shared" si="7"/>
        <v>0</v>
      </c>
    </row>
    <row r="25" spans="1:13" s="14" customFormat="1" ht="27.6" x14ac:dyDescent="0.3">
      <c r="A25" s="7">
        <f>IF(B25="","",SUBTOTAL(3,B$5:B25))</f>
        <v>17</v>
      </c>
      <c r="B25" s="14" t="s">
        <v>27</v>
      </c>
      <c r="C25" s="14" t="s">
        <v>12</v>
      </c>
      <c r="D25" s="34"/>
      <c r="E25" s="35"/>
      <c r="F25" s="36">
        <v>20</v>
      </c>
      <c r="G25" s="36">
        <f t="shared" ref="G25:G42" si="8">F25*2</f>
        <v>40</v>
      </c>
      <c r="H25" s="46">
        <f t="shared" ref="H25:H42" si="9">D25*G25</f>
        <v>0</v>
      </c>
      <c r="I25" s="54">
        <f t="shared" ref="I25:I42" si="10">ROUND(H25+H25*E25,2)</f>
        <v>0</v>
      </c>
      <c r="J25" s="21"/>
      <c r="K25" s="21"/>
      <c r="L25" s="21"/>
      <c r="M25" s="21"/>
    </row>
    <row r="26" spans="1:13" s="14" customFormat="1" ht="27.6" x14ac:dyDescent="0.3">
      <c r="A26" s="7">
        <f>IF(B26="","",SUBTOTAL(3,B$5:B26))</f>
        <v>18</v>
      </c>
      <c r="B26" s="14" t="s">
        <v>28</v>
      </c>
      <c r="C26" s="14" t="s">
        <v>12</v>
      </c>
      <c r="D26" s="34"/>
      <c r="E26" s="35"/>
      <c r="F26" s="36">
        <v>20</v>
      </c>
      <c r="G26" s="36">
        <f t="shared" si="8"/>
        <v>40</v>
      </c>
      <c r="H26" s="46">
        <f t="shared" si="9"/>
        <v>0</v>
      </c>
      <c r="I26" s="54">
        <f t="shared" si="10"/>
        <v>0</v>
      </c>
      <c r="J26" s="21"/>
      <c r="K26" s="21"/>
      <c r="L26" s="21"/>
      <c r="M26" s="21"/>
    </row>
    <row r="27" spans="1:13" s="14" customFormat="1" ht="27.6" x14ac:dyDescent="0.3">
      <c r="A27" s="7">
        <f>IF(B27="","",SUBTOTAL(3,B$5:B27))</f>
        <v>19</v>
      </c>
      <c r="B27" s="14" t="s">
        <v>61</v>
      </c>
      <c r="C27" s="14" t="s">
        <v>12</v>
      </c>
      <c r="D27" s="34"/>
      <c r="E27" s="35"/>
      <c r="F27" s="36">
        <v>10</v>
      </c>
      <c r="G27" s="36">
        <f t="shared" si="8"/>
        <v>20</v>
      </c>
      <c r="H27" s="46">
        <f t="shared" si="9"/>
        <v>0</v>
      </c>
      <c r="I27" s="54">
        <f t="shared" si="10"/>
        <v>0</v>
      </c>
      <c r="J27" s="21"/>
      <c r="K27" s="21"/>
      <c r="L27" s="21"/>
      <c r="M27" s="21"/>
    </row>
    <row r="28" spans="1:13" s="14" customFormat="1" ht="27.6" x14ac:dyDescent="0.3">
      <c r="A28" s="7">
        <f>IF(B28="","",SUBTOTAL(3,B$5:B28))</f>
        <v>20</v>
      </c>
      <c r="B28" s="14" t="s">
        <v>29</v>
      </c>
      <c r="C28" s="14" t="s">
        <v>12</v>
      </c>
      <c r="D28" s="34"/>
      <c r="E28" s="35"/>
      <c r="F28" s="36">
        <v>10</v>
      </c>
      <c r="G28" s="36">
        <f t="shared" si="8"/>
        <v>20</v>
      </c>
      <c r="H28" s="46">
        <f t="shared" si="9"/>
        <v>0</v>
      </c>
      <c r="I28" s="54">
        <f t="shared" si="10"/>
        <v>0</v>
      </c>
      <c r="J28" s="21"/>
      <c r="K28" s="21"/>
      <c r="L28" s="21"/>
      <c r="M28" s="21"/>
    </row>
    <row r="29" spans="1:13" s="14" customFormat="1" ht="27.6" x14ac:dyDescent="0.3">
      <c r="A29" s="7">
        <f>IF(B29="","",SUBTOTAL(3,B$5:B29))</f>
        <v>21</v>
      </c>
      <c r="B29" s="14" t="s">
        <v>37</v>
      </c>
      <c r="C29" s="14" t="s">
        <v>12</v>
      </c>
      <c r="D29" s="34"/>
      <c r="E29" s="35"/>
      <c r="F29" s="36">
        <v>150</v>
      </c>
      <c r="G29" s="36">
        <f t="shared" si="8"/>
        <v>300</v>
      </c>
      <c r="H29" s="46">
        <f t="shared" si="9"/>
        <v>0</v>
      </c>
      <c r="I29" s="54">
        <f t="shared" si="10"/>
        <v>0</v>
      </c>
      <c r="J29" s="21"/>
      <c r="K29" s="21"/>
      <c r="L29" s="21"/>
      <c r="M29" s="21"/>
    </row>
    <row r="30" spans="1:13" s="14" customFormat="1" ht="27.6" x14ac:dyDescent="0.3">
      <c r="A30" s="7">
        <f>IF(B30="","",SUBTOTAL(3,B$5:B30))</f>
        <v>22</v>
      </c>
      <c r="B30" s="37" t="s">
        <v>57</v>
      </c>
      <c r="C30" s="14" t="s">
        <v>12</v>
      </c>
      <c r="D30" s="34"/>
      <c r="E30" s="35"/>
      <c r="F30" s="36">
        <v>100</v>
      </c>
      <c r="G30" s="36">
        <f t="shared" si="8"/>
        <v>200</v>
      </c>
      <c r="H30" s="46">
        <f t="shared" si="9"/>
        <v>0</v>
      </c>
      <c r="I30" s="54">
        <f t="shared" si="10"/>
        <v>0</v>
      </c>
      <c r="J30" s="21"/>
      <c r="K30" s="21"/>
      <c r="L30" s="21"/>
      <c r="M30" s="21"/>
    </row>
    <row r="31" spans="1:13" s="14" customFormat="1" ht="27.6" x14ac:dyDescent="0.3">
      <c r="A31" s="7">
        <f>IF(B31="","",SUBTOTAL(3,B$5:B31))</f>
        <v>23</v>
      </c>
      <c r="B31" s="37" t="s">
        <v>58</v>
      </c>
      <c r="C31" s="14" t="s">
        <v>12</v>
      </c>
      <c r="D31" s="34"/>
      <c r="E31" s="35"/>
      <c r="F31" s="36">
        <v>50</v>
      </c>
      <c r="G31" s="36">
        <f t="shared" si="8"/>
        <v>100</v>
      </c>
      <c r="H31" s="46">
        <f t="shared" si="9"/>
        <v>0</v>
      </c>
      <c r="I31" s="54">
        <f t="shared" si="10"/>
        <v>0</v>
      </c>
      <c r="J31" s="21"/>
      <c r="K31" s="21"/>
      <c r="L31" s="21"/>
      <c r="M31" s="21"/>
    </row>
    <row r="32" spans="1:13" s="14" customFormat="1" x14ac:dyDescent="0.3">
      <c r="A32" s="7">
        <f>IF(B32="","",SUBTOTAL(3,B$5:B32))</f>
        <v>24</v>
      </c>
      <c r="B32" s="14" t="s">
        <v>30</v>
      </c>
      <c r="C32" s="14" t="s">
        <v>12</v>
      </c>
      <c r="D32" s="34"/>
      <c r="E32" s="35"/>
      <c r="F32" s="36">
        <v>50</v>
      </c>
      <c r="G32" s="36">
        <f t="shared" si="8"/>
        <v>100</v>
      </c>
      <c r="H32" s="46">
        <f t="shared" si="9"/>
        <v>0</v>
      </c>
      <c r="I32" s="54">
        <f t="shared" si="10"/>
        <v>0</v>
      </c>
      <c r="J32" s="21"/>
      <c r="K32" s="21"/>
      <c r="L32" s="21"/>
      <c r="M32" s="21"/>
    </row>
    <row r="33" spans="1:13" s="14" customFormat="1" x14ac:dyDescent="0.3">
      <c r="A33" s="7">
        <f>IF(B33="","",SUBTOTAL(3,B$5:B33))</f>
        <v>25</v>
      </c>
      <c r="B33" s="14" t="s">
        <v>31</v>
      </c>
      <c r="C33" s="14" t="s">
        <v>12</v>
      </c>
      <c r="D33" s="34"/>
      <c r="E33" s="35"/>
      <c r="F33" s="36">
        <v>150</v>
      </c>
      <c r="G33" s="36">
        <f t="shared" si="8"/>
        <v>300</v>
      </c>
      <c r="H33" s="46">
        <f t="shared" si="9"/>
        <v>0</v>
      </c>
      <c r="I33" s="54">
        <f t="shared" si="10"/>
        <v>0</v>
      </c>
      <c r="J33" s="21"/>
      <c r="K33" s="21"/>
      <c r="L33" s="21"/>
      <c r="M33" s="21"/>
    </row>
    <row r="34" spans="1:13" s="14" customFormat="1" x14ac:dyDescent="0.3">
      <c r="A34" s="7">
        <f>IF(B34="","",SUBTOTAL(3,B$5:B34))</f>
        <v>26</v>
      </c>
      <c r="B34" s="14" t="s">
        <v>32</v>
      </c>
      <c r="C34" s="14" t="s">
        <v>12</v>
      </c>
      <c r="D34" s="36"/>
      <c r="E34" s="35"/>
      <c r="F34" s="36">
        <v>250</v>
      </c>
      <c r="G34" s="36">
        <f t="shared" si="8"/>
        <v>500</v>
      </c>
      <c r="H34" s="46">
        <f t="shared" si="9"/>
        <v>0</v>
      </c>
      <c r="I34" s="54">
        <f t="shared" si="10"/>
        <v>0</v>
      </c>
      <c r="J34" s="21"/>
      <c r="K34" s="21"/>
      <c r="L34" s="21"/>
      <c r="M34" s="21"/>
    </row>
    <row r="35" spans="1:13" s="14" customFormat="1" x14ac:dyDescent="0.3">
      <c r="A35" s="7">
        <f>IF(B35="","",SUBTOTAL(3,B$5:B35))</f>
        <v>27</v>
      </c>
      <c r="B35" s="14" t="s">
        <v>38</v>
      </c>
      <c r="D35" s="36"/>
      <c r="E35" s="35"/>
      <c r="F35" s="36">
        <v>50</v>
      </c>
      <c r="G35" s="36">
        <f t="shared" si="8"/>
        <v>100</v>
      </c>
      <c r="H35" s="46">
        <f t="shared" si="9"/>
        <v>0</v>
      </c>
      <c r="I35" s="54">
        <f t="shared" si="10"/>
        <v>0</v>
      </c>
      <c r="J35" s="21"/>
      <c r="K35" s="21"/>
      <c r="L35" s="21"/>
      <c r="M35" s="21"/>
    </row>
    <row r="36" spans="1:13" s="14" customFormat="1" ht="27.6" x14ac:dyDescent="0.3">
      <c r="A36" s="7">
        <f>IF(B36="","",SUBTOTAL(3,B$5:B36))</f>
        <v>28</v>
      </c>
      <c r="B36" s="14" t="s">
        <v>41</v>
      </c>
      <c r="C36" s="14" t="s">
        <v>12</v>
      </c>
      <c r="D36" s="34"/>
      <c r="E36" s="35"/>
      <c r="F36" s="36">
        <v>10</v>
      </c>
      <c r="G36" s="36">
        <f t="shared" si="8"/>
        <v>20</v>
      </c>
      <c r="H36" s="46">
        <f t="shared" si="9"/>
        <v>0</v>
      </c>
      <c r="I36" s="54">
        <f t="shared" si="10"/>
        <v>0</v>
      </c>
      <c r="J36" s="21"/>
      <c r="K36" s="21"/>
      <c r="L36" s="21"/>
      <c r="M36" s="21"/>
    </row>
    <row r="37" spans="1:13" s="14" customFormat="1" ht="27.6" x14ac:dyDescent="0.3">
      <c r="A37" s="7">
        <f>IF(B37="","",SUBTOTAL(3,B$5:B37))</f>
        <v>29</v>
      </c>
      <c r="B37" s="14" t="s">
        <v>40</v>
      </c>
      <c r="C37" s="14" t="s">
        <v>12</v>
      </c>
      <c r="D37" s="34"/>
      <c r="E37" s="35"/>
      <c r="F37" s="36">
        <v>10</v>
      </c>
      <c r="G37" s="36">
        <f t="shared" si="8"/>
        <v>20</v>
      </c>
      <c r="H37" s="46">
        <f t="shared" si="9"/>
        <v>0</v>
      </c>
      <c r="I37" s="54">
        <f t="shared" si="10"/>
        <v>0</v>
      </c>
      <c r="J37" s="21"/>
      <c r="K37" s="21"/>
      <c r="L37" s="21"/>
      <c r="M37" s="21"/>
    </row>
    <row r="38" spans="1:13" s="14" customFormat="1" x14ac:dyDescent="0.3">
      <c r="A38" s="7">
        <f>IF(B38="","",SUBTOTAL(3,B$5:B38))</f>
        <v>30</v>
      </c>
      <c r="B38" s="14" t="s">
        <v>0</v>
      </c>
      <c r="C38" s="14" t="s">
        <v>12</v>
      </c>
      <c r="D38" s="34"/>
      <c r="E38" s="35"/>
      <c r="F38" s="36">
        <v>10</v>
      </c>
      <c r="G38" s="36">
        <f t="shared" si="8"/>
        <v>20</v>
      </c>
      <c r="H38" s="46">
        <f t="shared" si="9"/>
        <v>0</v>
      </c>
      <c r="I38" s="54">
        <f t="shared" si="10"/>
        <v>0</v>
      </c>
      <c r="J38" s="21"/>
      <c r="K38" s="21"/>
      <c r="L38" s="21"/>
      <c r="M38" s="21"/>
    </row>
    <row r="39" spans="1:13" s="14" customFormat="1" x14ac:dyDescent="0.3">
      <c r="A39" s="7">
        <f>IF(B39="","",SUBTOTAL(3,B$5:B39))</f>
        <v>31</v>
      </c>
      <c r="B39" s="18" t="s">
        <v>39</v>
      </c>
      <c r="C39" s="14" t="s">
        <v>11</v>
      </c>
      <c r="D39" s="34"/>
      <c r="E39" s="35"/>
      <c r="F39" s="36">
        <v>10</v>
      </c>
      <c r="G39" s="36">
        <f t="shared" si="8"/>
        <v>20</v>
      </c>
      <c r="H39" s="46">
        <f t="shared" si="9"/>
        <v>0</v>
      </c>
      <c r="I39" s="54">
        <f t="shared" si="10"/>
        <v>0</v>
      </c>
      <c r="J39" s="21"/>
      <c r="K39" s="21"/>
      <c r="L39" s="21"/>
      <c r="M39" s="21"/>
    </row>
    <row r="40" spans="1:13" s="14" customFormat="1" x14ac:dyDescent="0.3">
      <c r="A40" s="7">
        <f>IF(B40="","",SUBTOTAL(3,B$5:B40))</f>
        <v>32</v>
      </c>
      <c r="B40" s="18" t="s">
        <v>34</v>
      </c>
      <c r="C40" s="14" t="s">
        <v>11</v>
      </c>
      <c r="D40" s="34"/>
      <c r="E40" s="35"/>
      <c r="F40" s="36">
        <v>10</v>
      </c>
      <c r="G40" s="36">
        <f t="shared" si="8"/>
        <v>20</v>
      </c>
      <c r="H40" s="46">
        <f t="shared" si="9"/>
        <v>0</v>
      </c>
      <c r="I40" s="54">
        <f t="shared" si="10"/>
        <v>0</v>
      </c>
      <c r="J40" s="21"/>
      <c r="K40" s="21"/>
      <c r="L40" s="21"/>
      <c r="M40" s="21"/>
    </row>
    <row r="41" spans="1:13" s="14" customFormat="1" x14ac:dyDescent="0.3">
      <c r="A41" s="7">
        <f>IF(B41="","",SUBTOTAL(3,B$5:B41))</f>
        <v>33</v>
      </c>
      <c r="B41" s="30" t="s">
        <v>35</v>
      </c>
      <c r="C41" s="14" t="s">
        <v>11</v>
      </c>
      <c r="D41" s="34"/>
      <c r="E41" s="35"/>
      <c r="F41" s="36">
        <v>3</v>
      </c>
      <c r="G41" s="36">
        <f t="shared" si="8"/>
        <v>6</v>
      </c>
      <c r="H41" s="46">
        <f t="shared" si="9"/>
        <v>0</v>
      </c>
      <c r="I41" s="54">
        <f t="shared" si="10"/>
        <v>0</v>
      </c>
      <c r="J41" s="21"/>
      <c r="K41" s="21"/>
      <c r="L41" s="21"/>
      <c r="M41" s="21"/>
    </row>
    <row r="42" spans="1:13" s="14" customFormat="1" x14ac:dyDescent="0.3">
      <c r="A42" s="7">
        <f>IF(B42="","",SUBTOTAL(3,B$5:B42))</f>
        <v>34</v>
      </c>
      <c r="B42" s="14" t="s">
        <v>36</v>
      </c>
      <c r="C42" s="14" t="s">
        <v>11</v>
      </c>
      <c r="D42" s="34"/>
      <c r="E42" s="35"/>
      <c r="F42" s="36">
        <v>2</v>
      </c>
      <c r="G42" s="36">
        <f t="shared" si="8"/>
        <v>4</v>
      </c>
      <c r="H42" s="46">
        <f t="shared" si="9"/>
        <v>0</v>
      </c>
      <c r="I42" s="54">
        <f t="shared" si="10"/>
        <v>0</v>
      </c>
      <c r="J42" s="21"/>
      <c r="K42" s="21"/>
      <c r="L42" s="21"/>
      <c r="M42" s="21"/>
    </row>
    <row r="43" spans="1:13" x14ac:dyDescent="0.3">
      <c r="A43" s="7" t="str">
        <f>IF(B43="","",SUBTOTAL(3,B$5:B43))</f>
        <v/>
      </c>
      <c r="B43" s="9"/>
      <c r="C43" s="10"/>
      <c r="D43" s="22"/>
      <c r="E43" s="12"/>
      <c r="F43" s="13" t="s">
        <v>54</v>
      </c>
      <c r="G43" s="10"/>
      <c r="H43" s="50">
        <f t="shared" ref="H43:I43" si="11">SUM(H44:H46)</f>
        <v>0</v>
      </c>
      <c r="I43" s="55">
        <f t="shared" si="11"/>
        <v>0</v>
      </c>
    </row>
    <row r="44" spans="1:13" x14ac:dyDescent="0.3">
      <c r="A44" s="7">
        <f>IF(B44="","",SUBTOTAL(3,B$5:B44))</f>
        <v>35</v>
      </c>
      <c r="B44" s="18" t="s">
        <v>1</v>
      </c>
      <c r="C44" s="18"/>
      <c r="D44" s="19"/>
      <c r="E44" s="20"/>
      <c r="F44" s="17">
        <v>1000</v>
      </c>
      <c r="G44" s="17">
        <f>F44*4</f>
        <v>4000</v>
      </c>
      <c r="H44" s="46">
        <f>D44*G44</f>
        <v>0</v>
      </c>
      <c r="I44" s="54">
        <f>ROUND(H44+H44*E44,2)</f>
        <v>0</v>
      </c>
    </row>
    <row r="45" spans="1:13" x14ac:dyDescent="0.3">
      <c r="A45" s="7">
        <f>IF(B45="","",SUBTOTAL(3,B$5:B45))</f>
        <v>36</v>
      </c>
      <c r="B45" s="18" t="s">
        <v>2</v>
      </c>
      <c r="C45" s="18"/>
      <c r="D45" s="19"/>
      <c r="E45" s="20"/>
      <c r="F45" s="17">
        <v>1000</v>
      </c>
      <c r="G45" s="17">
        <f>F45*4</f>
        <v>4000</v>
      </c>
      <c r="H45" s="46">
        <f>D45*G45</f>
        <v>0</v>
      </c>
      <c r="I45" s="54">
        <f>ROUND(H45+H45*E45,2)</f>
        <v>0</v>
      </c>
    </row>
    <row r="46" spans="1:13" x14ac:dyDescent="0.3">
      <c r="A46" s="7">
        <f>IF(B46="","",SUBTOTAL(3,B$5:B46))</f>
        <v>37</v>
      </c>
      <c r="B46" s="18" t="s">
        <v>15</v>
      </c>
      <c r="C46" s="18"/>
      <c r="D46" s="19"/>
      <c r="E46" s="20"/>
      <c r="F46" s="17">
        <v>1000</v>
      </c>
      <c r="G46" s="17">
        <f>F46*4</f>
        <v>4000</v>
      </c>
      <c r="H46" s="46">
        <f>D46*G46</f>
        <v>0</v>
      </c>
      <c r="I46" s="54">
        <f>ROUND(H46+H46*E46,2)</f>
        <v>0</v>
      </c>
    </row>
    <row r="47" spans="1:13" x14ac:dyDescent="0.3">
      <c r="A47" s="7" t="str">
        <f>IF(B47="","",SUBTOTAL(3,B$5:B47))</f>
        <v/>
      </c>
      <c r="B47" s="9"/>
      <c r="C47" s="10"/>
      <c r="D47" s="22"/>
      <c r="E47" s="9"/>
      <c r="F47" s="71" t="s">
        <v>68</v>
      </c>
      <c r="G47" s="10"/>
      <c r="H47" s="51">
        <f t="shared" ref="H47:I47" si="12">SUM(H48:H52)</f>
        <v>0</v>
      </c>
      <c r="I47" s="52">
        <f t="shared" si="12"/>
        <v>0</v>
      </c>
    </row>
    <row r="48" spans="1:13" x14ac:dyDescent="0.3">
      <c r="A48" s="7">
        <v>39</v>
      </c>
      <c r="B48" s="30" t="s">
        <v>42</v>
      </c>
      <c r="C48" s="30" t="s">
        <v>22</v>
      </c>
      <c r="D48" s="39"/>
      <c r="F48" s="14">
        <v>100</v>
      </c>
      <c r="G48" s="14">
        <f>F48*2</f>
        <v>200</v>
      </c>
      <c r="H48" s="46">
        <f>D48*G48</f>
        <v>0</v>
      </c>
      <c r="I48" s="54">
        <f>ROUND(H48+H48*E48,2)</f>
        <v>0</v>
      </c>
    </row>
    <row r="49" spans="1:9" x14ac:dyDescent="0.3">
      <c r="A49" s="7">
        <v>40</v>
      </c>
      <c r="B49" s="30" t="s">
        <v>46</v>
      </c>
      <c r="C49" s="30" t="s">
        <v>22</v>
      </c>
      <c r="D49" s="39"/>
      <c r="F49" s="14">
        <v>100</v>
      </c>
      <c r="G49" s="14">
        <f>F49*2</f>
        <v>200</v>
      </c>
      <c r="H49" s="46">
        <f>D49*G49</f>
        <v>0</v>
      </c>
      <c r="I49" s="54">
        <f>ROUND(H49+H49*E49,2)</f>
        <v>0</v>
      </c>
    </row>
    <row r="50" spans="1:9" x14ac:dyDescent="0.3">
      <c r="A50" s="7">
        <v>41</v>
      </c>
      <c r="B50" s="6" t="s">
        <v>43</v>
      </c>
      <c r="C50" s="6" t="s">
        <v>22</v>
      </c>
      <c r="F50" s="6">
        <v>200</v>
      </c>
      <c r="G50" s="14">
        <f>F50*2</f>
        <v>400</v>
      </c>
      <c r="H50" s="46">
        <f>D50*G50</f>
        <v>0</v>
      </c>
      <c r="I50" s="54">
        <f>ROUND(H50+H50*E50,2)</f>
        <v>0</v>
      </c>
    </row>
    <row r="51" spans="1:9" x14ac:dyDescent="0.3">
      <c r="A51" s="7">
        <v>42</v>
      </c>
      <c r="B51" s="6" t="s">
        <v>45</v>
      </c>
      <c r="C51" s="6" t="s">
        <v>22</v>
      </c>
      <c r="D51" s="39"/>
      <c r="F51" s="6">
        <v>200</v>
      </c>
      <c r="G51" s="14">
        <f>F51*2</f>
        <v>400</v>
      </c>
      <c r="H51" s="46">
        <f>D51*G51</f>
        <v>0</v>
      </c>
      <c r="I51" s="54">
        <f>ROUND(H51+H51*E51,2)</f>
        <v>0</v>
      </c>
    </row>
    <row r="52" spans="1:9" x14ac:dyDescent="0.3">
      <c r="A52" s="7">
        <v>43</v>
      </c>
      <c r="B52" s="6" t="s">
        <v>44</v>
      </c>
      <c r="C52" s="6" t="s">
        <v>22</v>
      </c>
      <c r="D52" s="39"/>
      <c r="F52" s="6">
        <v>1000</v>
      </c>
      <c r="G52" s="14">
        <f>F52*2</f>
        <v>2000</v>
      </c>
      <c r="H52" s="46">
        <f>D52*G52</f>
        <v>0</v>
      </c>
      <c r="I52" s="54">
        <f>ROUND(H52+H52*E52,2)</f>
        <v>0</v>
      </c>
    </row>
    <row r="53" spans="1:9" x14ac:dyDescent="0.3">
      <c r="A53" s="7"/>
      <c r="C53" s="14"/>
      <c r="D53" s="39"/>
      <c r="H53" s="47"/>
      <c r="I53" s="54"/>
    </row>
    <row r="54" spans="1:9" ht="14.4" thickBot="1" x14ac:dyDescent="0.35">
      <c r="A54" s="63"/>
      <c r="B54" s="42"/>
      <c r="C54" s="64"/>
      <c r="D54" s="41" t="s">
        <v>5</v>
      </c>
      <c r="E54" s="65"/>
      <c r="F54" s="42"/>
      <c r="G54" s="42"/>
      <c r="H54" s="66">
        <f>H4+H9+H11+H18+H24+H43+H47</f>
        <v>0</v>
      </c>
      <c r="I54" s="66">
        <f>I4+I9+I11+I18+I24+I43+I47</f>
        <v>0</v>
      </c>
    </row>
    <row r="55" spans="1:9" x14ac:dyDescent="0.3">
      <c r="A55" s="7"/>
      <c r="B55" s="61" t="s">
        <v>60</v>
      </c>
      <c r="C55" s="14"/>
      <c r="D55" s="72"/>
      <c r="E55" s="73"/>
      <c r="H55" s="74"/>
      <c r="I55" s="75"/>
    </row>
    <row r="56" spans="1:9" x14ac:dyDescent="0.3">
      <c r="A56" s="7"/>
      <c r="B56" s="6" t="s">
        <v>69</v>
      </c>
      <c r="C56" s="14"/>
      <c r="D56" s="72"/>
      <c r="E56" s="73"/>
      <c r="H56" s="69">
        <f>H54</f>
        <v>0</v>
      </c>
      <c r="I56" s="70">
        <f>I54</f>
        <v>0</v>
      </c>
    </row>
    <row r="57" spans="1:9" ht="14.4" thickBot="1" x14ac:dyDescent="0.35">
      <c r="A57" s="8"/>
      <c r="D57" s="39"/>
      <c r="H57" s="47"/>
      <c r="I57" s="54"/>
    </row>
    <row r="58" spans="1:9" x14ac:dyDescent="0.3">
      <c r="A58" s="57"/>
      <c r="B58" s="58"/>
      <c r="C58" s="3"/>
      <c r="D58" s="3"/>
      <c r="E58" s="3"/>
      <c r="F58" s="3"/>
      <c r="G58" s="3"/>
      <c r="H58" s="59" t="s">
        <v>55</v>
      </c>
      <c r="I58" s="60" t="s">
        <v>71</v>
      </c>
    </row>
    <row r="59" spans="1:9" ht="14.4" x14ac:dyDescent="0.3">
      <c r="A59" s="8"/>
      <c r="B59" s="38" t="s">
        <v>64</v>
      </c>
      <c r="E59" s="53"/>
      <c r="H59" s="76">
        <f>H54</f>
        <v>0</v>
      </c>
      <c r="I59" s="77">
        <f>I54</f>
        <v>0</v>
      </c>
    </row>
    <row r="60" spans="1:9" ht="14.4" x14ac:dyDescent="0.3">
      <c r="A60" s="8"/>
      <c r="B60" s="38" t="s">
        <v>65</v>
      </c>
      <c r="H60" s="76">
        <f>H56</f>
        <v>0</v>
      </c>
      <c r="I60" s="78">
        <f>I56</f>
        <v>0</v>
      </c>
    </row>
    <row r="61" spans="1:9" ht="15" thickBot="1" x14ac:dyDescent="0.35">
      <c r="A61" s="40"/>
      <c r="B61" s="41" t="s">
        <v>70</v>
      </c>
      <c r="C61" s="42"/>
      <c r="D61" s="42"/>
      <c r="E61" s="56"/>
      <c r="F61" s="42"/>
      <c r="G61" s="42"/>
      <c r="H61" s="79">
        <f>SUM(H59:H60)</f>
        <v>0</v>
      </c>
      <c r="I61" s="79">
        <f>SUM(I59:I60)</f>
        <v>0</v>
      </c>
    </row>
    <row r="62" spans="1:9" x14ac:dyDescent="0.3">
      <c r="D62" s="39"/>
      <c r="H62" s="47"/>
    </row>
    <row r="63" spans="1:9" x14ac:dyDescent="0.3">
      <c r="D63" s="39"/>
      <c r="H63" s="47"/>
    </row>
    <row r="64" spans="1:9" x14ac:dyDescent="0.3">
      <c r="B64" s="14"/>
      <c r="D64" s="39"/>
      <c r="H64" s="47"/>
    </row>
    <row r="65" spans="2:8" x14ac:dyDescent="0.3">
      <c r="B65" s="21"/>
      <c r="D65" s="39"/>
      <c r="H65" s="47"/>
    </row>
    <row r="66" spans="2:8" x14ac:dyDescent="0.3">
      <c r="D66" s="39"/>
      <c r="H66" s="47"/>
    </row>
    <row r="67" spans="2:8" x14ac:dyDescent="0.3">
      <c r="D67" s="39"/>
      <c r="H67" s="47"/>
    </row>
    <row r="68" spans="2:8" x14ac:dyDescent="0.3">
      <c r="D68" s="39"/>
      <c r="H68" s="47"/>
    </row>
  </sheetData>
  <printOptions gridLines="1"/>
  <pageMargins left="0.43307086614173229" right="0.23622047244094491" top="0.74803149606299213" bottom="0.74803149606299213" header="0.31496062992125984" footer="0.31496062992125984"/>
  <pageSetup paperSize="9" scale="99" orientation="landscape" r:id="rId1"/>
  <headerFooter>
    <oddHeader>&amp;CFormularz cenowy usług logistycznych&amp;RWydawnictwa UW</oddHeader>
    <oddFooter>Strona &amp;P z &amp;N</oddFooter>
  </headerFooter>
  <rowBreaks count="2" manualBreakCount="2">
    <brk id="23" max="10" man="1"/>
    <brk id="42" max="10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9D76D747E51042B2E5F958BFEAEF36" ma:contentTypeVersion="8" ma:contentTypeDescription="Utwórz nowy dokument." ma:contentTypeScope="" ma:versionID="6148d21750bc72b39faa4d2715762d84">
  <xsd:schema xmlns:xsd="http://www.w3.org/2001/XMLSchema" xmlns:xs="http://www.w3.org/2001/XMLSchema" xmlns:p="http://schemas.microsoft.com/office/2006/metadata/properties" xmlns:ns3="a1da09c0-925b-4192-9e07-4b7b6f093e1e" targetNamespace="http://schemas.microsoft.com/office/2006/metadata/properties" ma:root="true" ma:fieldsID="b700d6dd75128aa3b534d9457d6da72d" ns3:_="">
    <xsd:import namespace="a1da09c0-925b-4192-9e07-4b7b6f093e1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da09c0-925b-4192-9e07-4b7b6f093e1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AA2154-267F-4679-8FE7-1884837F2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da09c0-925b-4192-9e07-4b7b6f093e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66F444-BB44-4076-9CC8-E34AA96704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C7722E-2993-49EA-B381-D6BD50FE66AD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a1da09c0-925b-4192-9e07-4b7b6f093e1e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Arkusz2</vt:lpstr>
      <vt:lpstr>Arkusz2!Obszar_wydruku</vt:lpstr>
      <vt:lpstr>Arkusz2!Tytuły_wydruku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Anna Duracz</cp:lastModifiedBy>
  <cp:lastPrinted>2026-01-29T07:23:54Z</cp:lastPrinted>
  <dcterms:created xsi:type="dcterms:W3CDTF">2020-09-25T12:46:27Z</dcterms:created>
  <dcterms:modified xsi:type="dcterms:W3CDTF">2026-01-29T07:24:12Z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0x010100149D76D747E51042B2E5F958BFEAEF36</vt:lpwstr>
  </property>
</Properties>
</file>